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Fundación Universitaria San Pablo CEU\UFV_ introduction to big data\ufv_introduction to big data\"/>
    </mc:Choice>
  </mc:AlternateContent>
  <xr:revisionPtr revIDLastSave="0" documentId="13_ncr:1_{46DB4A83-6384-42D6-8D7F-F86AB041FA0F}" xr6:coauthVersionLast="45" xr6:coauthVersionMax="45" xr10:uidLastSave="{00000000-0000-0000-0000-000000000000}"/>
  <bookViews>
    <workbookView xWindow="-28920" yWindow="-120" windowWidth="29040" windowHeight="15840" activeTab="1" xr2:uid="{89435CDB-8FA9-426B-AC3E-AF4CE0C6F966}"/>
  </bookViews>
  <sheets>
    <sheet name="FIITING THE REGRESSION CURVE" sheetId="1" r:id="rId1"/>
    <sheet name="gradient descent(2)" sheetId="3" r:id="rId2"/>
    <sheet name="Hoja2" sheetId="2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3" l="1"/>
  <c r="I41" i="3" s="1"/>
  <c r="I44" i="3"/>
  <c r="I43" i="3"/>
  <c r="I42" i="3"/>
  <c r="H44" i="3"/>
  <c r="H43" i="3"/>
  <c r="O43" i="3" s="1"/>
  <c r="H42" i="3"/>
  <c r="O42" i="3" s="1"/>
  <c r="H41" i="3"/>
  <c r="L16" i="3"/>
  <c r="L19" i="3" s="1"/>
  <c r="O41" i="3"/>
  <c r="O29" i="3" l="1"/>
  <c r="I31" i="3"/>
  <c r="H31" i="3"/>
  <c r="O31" i="3" s="1"/>
  <c r="I30" i="3"/>
  <c r="H30" i="3"/>
  <c r="O30" i="3" s="1"/>
  <c r="I29" i="3"/>
  <c r="H29" i="3"/>
  <c r="H28" i="3"/>
  <c r="O28" i="3" s="1"/>
  <c r="O18" i="3"/>
  <c r="O17" i="3"/>
  <c r="O16" i="3"/>
  <c r="O15" i="3"/>
  <c r="O44" i="3" l="1"/>
  <c r="Q33" i="3" l="1"/>
  <c r="Q46" i="3" s="1"/>
  <c r="H46" i="3"/>
  <c r="H34" i="3"/>
  <c r="H20" i="3"/>
  <c r="J18" i="3"/>
  <c r="K18" i="3" s="1"/>
  <c r="L18" i="3" s="1"/>
  <c r="J17" i="3"/>
  <c r="K17" i="3" s="1"/>
  <c r="L17" i="3" s="1"/>
  <c r="J16" i="3"/>
  <c r="K16" i="3" s="1"/>
  <c r="J15" i="3"/>
  <c r="K15" i="3" s="1"/>
  <c r="L15" i="3" s="1"/>
  <c r="P19" i="3" l="1"/>
  <c r="Q19" i="3"/>
  <c r="P18" i="3"/>
  <c r="P17" i="3"/>
  <c r="P15" i="3"/>
  <c r="Q16" i="3"/>
  <c r="K19" i="3"/>
  <c r="Q17" i="3"/>
  <c r="Q15" i="3"/>
  <c r="Q18" i="3"/>
  <c r="L20" i="3"/>
  <c r="E8" i="1"/>
  <c r="F8" i="1" s="1"/>
  <c r="E7" i="1"/>
  <c r="F7" i="1" s="1"/>
  <c r="E6" i="1"/>
  <c r="F6" i="1" s="1"/>
  <c r="G6" i="1" s="1"/>
  <c r="E5" i="1"/>
  <c r="F5" i="1" s="1"/>
  <c r="G5" i="1" s="1"/>
  <c r="C10" i="1"/>
  <c r="Q22" i="3" l="1"/>
  <c r="F27" i="3"/>
  <c r="G7" i="1"/>
  <c r="G8" i="1"/>
  <c r="Q23" i="3" l="1"/>
  <c r="F28" i="3" s="1"/>
  <c r="G9" i="1"/>
  <c r="G10" i="1" s="1"/>
  <c r="J29" i="3" l="1"/>
  <c r="K29" i="3" s="1"/>
  <c r="L29" i="3" s="1"/>
  <c r="J28" i="3"/>
  <c r="K28" i="3" s="1"/>
  <c r="L28" i="3" s="1"/>
  <c r="J30" i="3"/>
  <c r="K30" i="3" s="1"/>
  <c r="P30" i="3" s="1"/>
  <c r="J31" i="3"/>
  <c r="K31" i="3" s="1"/>
  <c r="P31" i="3" s="1"/>
  <c r="Q30" i="3" l="1"/>
  <c r="L30" i="3"/>
  <c r="Q31" i="3"/>
  <c r="L31" i="3"/>
  <c r="P28" i="3"/>
  <c r="Q28" i="3"/>
  <c r="P29" i="3"/>
  <c r="K32" i="3"/>
  <c r="P32" i="3" s="1"/>
  <c r="Q29" i="3"/>
  <c r="Q32" i="3" l="1"/>
  <c r="Q35" i="3"/>
  <c r="L32" i="3"/>
  <c r="L33" i="3" s="1"/>
  <c r="F40" i="3" l="1"/>
  <c r="Q36" i="3"/>
  <c r="F41" i="3" s="1"/>
  <c r="J41" i="3" l="1"/>
  <c r="K41" i="3" s="1"/>
  <c r="L41" i="3" s="1"/>
  <c r="J44" i="3"/>
  <c r="K44" i="3" s="1"/>
  <c r="J42" i="3"/>
  <c r="J43" i="3"/>
  <c r="K43" i="3" s="1"/>
  <c r="Q41" i="3" l="1"/>
  <c r="P41" i="3"/>
  <c r="K42" i="3"/>
  <c r="L42" i="3" s="1"/>
  <c r="L44" i="3"/>
  <c r="P44" i="3"/>
  <c r="Q44" i="3"/>
  <c r="L43" i="3"/>
  <c r="P43" i="3"/>
  <c r="Q43" i="3"/>
  <c r="P42" i="3" l="1"/>
  <c r="K45" i="3"/>
  <c r="P45" i="3" s="1"/>
  <c r="Q48" i="3" s="1"/>
  <c r="Q42" i="3"/>
  <c r="Q45" i="3" s="1"/>
  <c r="Q49" i="3" s="1"/>
  <c r="L45" i="3"/>
  <c r="L46" i="3" s="1"/>
</calcChain>
</file>

<file path=xl/sharedStrings.xml><?xml version="1.0" encoding="utf-8"?>
<sst xmlns="http://schemas.openxmlformats.org/spreadsheetml/2006/main" count="97" uniqueCount="32">
  <si>
    <t>feet ^2</t>
  </si>
  <si>
    <t xml:space="preserve"> price$</t>
  </si>
  <si>
    <t>m</t>
  </si>
  <si>
    <t>number of trainins examples</t>
  </si>
  <si>
    <t>linear regression</t>
  </si>
  <si>
    <t>X</t>
  </si>
  <si>
    <t>Y</t>
  </si>
  <si>
    <r>
      <t>Ɵ</t>
    </r>
    <r>
      <rPr>
        <vertAlign val="subscript"/>
        <sz val="11"/>
        <color theme="1"/>
        <rFont val="Calibri"/>
        <family val="2"/>
      </rPr>
      <t>0</t>
    </r>
  </si>
  <si>
    <r>
      <t>Ɵ</t>
    </r>
    <r>
      <rPr>
        <vertAlign val="subscript"/>
        <sz val="11"/>
        <color theme="1"/>
        <rFont val="Calibri"/>
        <family val="2"/>
      </rPr>
      <t>1</t>
    </r>
  </si>
  <si>
    <r>
      <t>h</t>
    </r>
    <r>
      <rPr>
        <vertAlign val="subscript"/>
        <sz val="11"/>
        <color theme="1"/>
        <rFont val="Calibri"/>
        <family val="2"/>
      </rPr>
      <t>Ɵ</t>
    </r>
    <r>
      <rPr>
        <sz val="11"/>
        <color theme="1"/>
        <rFont val="Calibri"/>
        <family val="2"/>
        <scheme val="minor"/>
      </rPr>
      <t>=Ɵ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+Ɵ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X</t>
    </r>
  </si>
  <si>
    <r>
      <t>h</t>
    </r>
    <r>
      <rPr>
        <vertAlign val="subscript"/>
        <sz val="11"/>
        <color theme="1"/>
        <rFont val="Calibri"/>
        <family val="2"/>
        <scheme val="minor"/>
      </rPr>
      <t>Ɵ1</t>
    </r>
    <r>
      <rPr>
        <sz val="11"/>
        <color theme="1"/>
        <rFont val="Calibri"/>
        <family val="2"/>
        <scheme val="minor"/>
      </rPr>
      <t>-y</t>
    </r>
    <r>
      <rPr>
        <vertAlign val="subscript"/>
        <sz val="11"/>
        <color theme="1"/>
        <rFont val="Calibri"/>
        <family val="2"/>
        <scheme val="minor"/>
      </rPr>
      <t>i</t>
    </r>
  </si>
  <si>
    <t>suma</t>
  </si>
  <si>
    <r>
      <t>J(Ɵ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,Ɵ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</si>
  <si>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t>iter 0</t>
  </si>
  <si>
    <t>j=0</t>
  </si>
  <si>
    <t>j=1</t>
  </si>
  <si>
    <r>
      <t>(h</t>
    </r>
    <r>
      <rPr>
        <vertAlign val="subscript"/>
        <sz val="11"/>
        <color theme="1"/>
        <rFont val="Calibri"/>
        <family val="2"/>
        <scheme val="minor"/>
      </rPr>
      <t>Ɵ1</t>
    </r>
    <r>
      <rPr>
        <sz val="11"/>
        <color theme="1"/>
        <rFont val="Calibri"/>
        <family val="2"/>
        <scheme val="minor"/>
      </rPr>
      <t>-y</t>
    </r>
    <r>
      <rPr>
        <vertAlign val="subscript"/>
        <sz val="11"/>
        <color theme="1"/>
        <rFont val="Calibri"/>
        <family val="2"/>
        <scheme val="minor"/>
      </rPr>
      <t>i)*</t>
    </r>
    <r>
      <rPr>
        <sz val="11"/>
        <color theme="1"/>
        <rFont val="Calibri"/>
        <family val="2"/>
        <scheme val="minor"/>
      </rPr>
      <t>x</t>
    </r>
    <r>
      <rPr>
        <vertAlign val="subscript"/>
        <sz val="11"/>
        <color theme="1"/>
        <rFont val="Calibri"/>
        <family val="2"/>
        <scheme val="minor"/>
      </rPr>
      <t>i</t>
    </r>
  </si>
  <si>
    <t>alfa</t>
  </si>
  <si>
    <r>
      <t>h</t>
    </r>
    <r>
      <rPr>
        <vertAlign val="subscript"/>
        <sz val="11"/>
        <color theme="1"/>
        <rFont val="Calibri"/>
        <family val="2"/>
        <scheme val="minor"/>
      </rPr>
      <t>Ɵ</t>
    </r>
  </si>
  <si>
    <r>
      <t>h</t>
    </r>
    <r>
      <rPr>
        <vertAlign val="subscript"/>
        <sz val="11"/>
        <color theme="1"/>
        <rFont val="Calibri"/>
        <family val="2"/>
        <scheme val="minor"/>
      </rPr>
      <t>Ɵ</t>
    </r>
    <r>
      <rPr>
        <sz val="11"/>
        <color theme="1"/>
        <rFont val="Calibri"/>
        <family val="2"/>
        <scheme val="minor"/>
      </rPr>
      <t>-y</t>
    </r>
    <r>
      <rPr>
        <vertAlign val="subscript"/>
        <sz val="11"/>
        <color theme="1"/>
        <rFont val="Calibri"/>
        <family val="2"/>
        <scheme val="minor"/>
      </rPr>
      <t>i</t>
    </r>
  </si>
  <si>
    <r>
      <t>(h</t>
    </r>
    <r>
      <rPr>
        <vertAlign val="subscript"/>
        <sz val="11"/>
        <color theme="1"/>
        <rFont val="Calibri"/>
        <family val="2"/>
        <scheme val="minor"/>
      </rPr>
      <t>Ɵ</t>
    </r>
    <r>
      <rPr>
        <sz val="11"/>
        <color theme="1"/>
        <rFont val="Calibri"/>
        <family val="2"/>
        <scheme val="minor"/>
      </rPr>
      <t>-y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)^2</t>
    </r>
  </si>
  <si>
    <t>iter 1</t>
  </si>
  <si>
    <t>iter 2</t>
  </si>
  <si>
    <t>iter1</t>
  </si>
  <si>
    <t>iter3</t>
  </si>
  <si>
    <t>gradient descent for optimization</t>
  </si>
  <si>
    <t>error funtion</t>
  </si>
  <si>
    <t>MACHINE LEARNING: LINEAR FUNCTION</t>
  </si>
  <si>
    <t>MINIMAZINT ERROR FUNCTION</t>
  </si>
  <si>
    <t>sum/m</t>
  </si>
  <si>
    <t>º</t>
  </si>
  <si>
    <r>
      <t>J(Ɵ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,Ɵ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</si>
</sst>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0000_-;\-* #,##0.0000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0" fillId="2" borderId="0" xfId="0" applyFill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" fillId="0" borderId="6" xfId="0" applyFont="1" applyBorder="1"/>
    <xf numFmtId="0" fontId="2" fillId="0" borderId="8" xfId="0" applyFont="1" applyBorder="1"/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Fill="1" applyBorder="1"/>
    <xf numFmtId="0" fontId="0" fillId="2" borderId="3" xfId="0" applyFill="1" applyBorder="1"/>
    <xf numFmtId="0" fontId="0" fillId="4" borderId="1" xfId="0" applyFill="1" applyBorder="1"/>
    <xf numFmtId="0" fontId="0" fillId="0" borderId="11" xfId="0" applyBorder="1"/>
    <xf numFmtId="2" fontId="0" fillId="0" borderId="3" xfId="0" applyNumberFormat="1" applyBorder="1"/>
    <xf numFmtId="2" fontId="0" fillId="0" borderId="12" xfId="0" applyNumberFormat="1" applyBorder="1"/>
    <xf numFmtId="0" fontId="0" fillId="0" borderId="12" xfId="0" applyBorder="1"/>
    <xf numFmtId="0" fontId="2" fillId="0" borderId="16" xfId="0" applyFont="1" applyBorder="1"/>
    <xf numFmtId="0" fontId="2" fillId="0" borderId="11" xfId="0" applyFont="1" applyBorder="1"/>
    <xf numFmtId="2" fontId="0" fillId="0" borderId="11" xfId="0" applyNumberFormat="1" applyBorder="1"/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7" fillId="0" borderId="0" xfId="0" applyNumberFormat="1" applyFont="1" applyBorder="1"/>
    <xf numFmtId="164" fontId="6" fillId="0" borderId="0" xfId="1" applyNumberFormat="1" applyFont="1" applyBorder="1"/>
    <xf numFmtId="164" fontId="5" fillId="0" borderId="0" xfId="1" applyNumberFormat="1" applyFont="1" applyBorder="1"/>
    <xf numFmtId="0" fontId="2" fillId="0" borderId="18" xfId="0" applyFont="1" applyBorder="1"/>
    <xf numFmtId="0" fontId="6" fillId="4" borderId="1" xfId="0" applyFont="1" applyFill="1" applyBorder="1"/>
    <xf numFmtId="0" fontId="8" fillId="4" borderId="3" xfId="0" applyFont="1" applyFill="1" applyBorder="1"/>
    <xf numFmtId="165" fontId="0" fillId="0" borderId="3" xfId="1" applyNumberFormat="1" applyFont="1" applyBorder="1"/>
    <xf numFmtId="2" fontId="7" fillId="0" borderId="13" xfId="0" applyNumberFormat="1" applyFont="1" applyBorder="1"/>
    <xf numFmtId="2" fontId="7" fillId="0" borderId="14" xfId="0" applyNumberFormat="1" applyFont="1" applyBorder="1"/>
    <xf numFmtId="0" fontId="7" fillId="0" borderId="13" xfId="0" applyFont="1" applyBorder="1"/>
    <xf numFmtId="0" fontId="7" fillId="0" borderId="15" xfId="0" applyFont="1" applyBorder="1"/>
    <xf numFmtId="0" fontId="6" fillId="4" borderId="10" xfId="0" applyFont="1" applyFill="1" applyBorder="1"/>
    <xf numFmtId="0" fontId="7" fillId="4" borderId="10" xfId="0" applyFont="1" applyFill="1" applyBorder="1"/>
    <xf numFmtId="0" fontId="0" fillId="0" borderId="2" xfId="0" applyBorder="1"/>
    <xf numFmtId="2" fontId="6" fillId="0" borderId="15" xfId="0" applyNumberFormat="1" applyFont="1" applyBorder="1"/>
    <xf numFmtId="2" fontId="6" fillId="0" borderId="13" xfId="0" applyNumberFormat="1" applyFont="1" applyBorder="1"/>
    <xf numFmtId="2" fontId="6" fillId="0" borderId="14" xfId="0" applyNumberFormat="1" applyFont="1" applyBorder="1"/>
    <xf numFmtId="0" fontId="6" fillId="0" borderId="13" xfId="0" applyFont="1" applyBorder="1"/>
    <xf numFmtId="0" fontId="6" fillId="0" borderId="15" xfId="0" applyFont="1" applyBorder="1"/>
    <xf numFmtId="0" fontId="7" fillId="4" borderId="9" xfId="0" applyFont="1" applyFill="1" applyBorder="1"/>
    <xf numFmtId="164" fontId="9" fillId="0" borderId="1" xfId="1" applyNumberFormat="1" applyFont="1" applyBorder="1"/>
    <xf numFmtId="0" fontId="6" fillId="3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Font="1" applyBorder="1"/>
    <xf numFmtId="0" fontId="0" fillId="0" borderId="1" xfId="0" applyFont="1" applyBorder="1"/>
    <xf numFmtId="2" fontId="0" fillId="0" borderId="12" xfId="0" applyNumberFormat="1" applyFont="1" applyBorder="1"/>
    <xf numFmtId="0" fontId="0" fillId="0" borderId="12" xfId="0" applyFont="1" applyBorder="1"/>
    <xf numFmtId="2" fontId="0" fillId="0" borderId="1" xfId="0" applyNumberFormat="1" applyFont="1" applyBorder="1"/>
    <xf numFmtId="2" fontId="0" fillId="0" borderId="2" xfId="0" applyNumberFormat="1" applyFont="1" applyFill="1" applyBorder="1"/>
    <xf numFmtId="2" fontId="0" fillId="0" borderId="3" xfId="0" applyNumberFormat="1" applyFont="1" applyBorder="1"/>
    <xf numFmtId="0" fontId="0" fillId="0" borderId="0" xfId="0" applyFont="1"/>
    <xf numFmtId="0" fontId="0" fillId="0" borderId="11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4" borderId="7" xfId="0" applyFont="1" applyFill="1" applyBorder="1"/>
    <xf numFmtId="0" fontId="0" fillId="4" borderId="10" xfId="0" applyFont="1" applyFill="1" applyBorder="1"/>
    <xf numFmtId="0" fontId="5" fillId="4" borderId="10" xfId="0" applyFont="1" applyFill="1" applyBorder="1"/>
    <xf numFmtId="0" fontId="0" fillId="4" borderId="17" xfId="0" applyFont="1" applyFill="1" applyBorder="1"/>
    <xf numFmtId="164" fontId="1" fillId="0" borderId="10" xfId="1" applyNumberFormat="1" applyFont="1" applyBorder="1"/>
    <xf numFmtId="2" fontId="5" fillId="0" borderId="10" xfId="0" applyNumberFormat="1" applyFont="1" applyBorder="1"/>
    <xf numFmtId="164" fontId="7" fillId="0" borderId="10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'FIITING THE REGRESSION CURVE'!$D$4</c:f>
              <c:strCache>
                <c:ptCount val="1"/>
                <c:pt idx="0">
                  <c:v> price$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'FIITING THE REGRESSION CURVE'!$C$5:$C$8</c:f>
              <c:numCache>
                <c:formatCode>General</c:formatCode>
                <c:ptCount val="4"/>
                <c:pt idx="0">
                  <c:v>2104</c:v>
                </c:pt>
                <c:pt idx="1">
                  <c:v>1416</c:v>
                </c:pt>
                <c:pt idx="2">
                  <c:v>1534</c:v>
                </c:pt>
                <c:pt idx="3">
                  <c:v>852</c:v>
                </c:pt>
              </c:numCache>
            </c:numRef>
          </c:xVal>
          <c:yVal>
            <c:numRef>
              <c:f>'FIITING THE REGRESSION CURVE'!$D$5:$D$8</c:f>
              <c:numCache>
                <c:formatCode>General</c:formatCode>
                <c:ptCount val="4"/>
                <c:pt idx="0">
                  <c:v>460</c:v>
                </c:pt>
                <c:pt idx="1">
                  <c:v>232</c:v>
                </c:pt>
                <c:pt idx="2">
                  <c:v>315</c:v>
                </c:pt>
                <c:pt idx="3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67-4521-8318-6AAE7A00E18E}"/>
            </c:ext>
          </c:extLst>
        </c:ser>
        <c:ser>
          <c:idx val="1"/>
          <c:order val="1"/>
          <c:tx>
            <c:v>predicción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'FIITING THE REGRESSION CURVE'!$C$5:$C$8</c:f>
              <c:numCache>
                <c:formatCode>General</c:formatCode>
                <c:ptCount val="4"/>
                <c:pt idx="0">
                  <c:v>2104</c:v>
                </c:pt>
                <c:pt idx="1">
                  <c:v>1416</c:v>
                </c:pt>
                <c:pt idx="2">
                  <c:v>1534</c:v>
                </c:pt>
                <c:pt idx="3">
                  <c:v>852</c:v>
                </c:pt>
              </c:numCache>
            </c:numRef>
          </c:xVal>
          <c:yVal>
            <c:numRef>
              <c:f>'FIITING THE REGRESSION CURVE'!$E$5:$E$8</c:f>
              <c:numCache>
                <c:formatCode>General</c:formatCode>
                <c:ptCount val="4"/>
                <c:pt idx="0">
                  <c:v>378.71999999999997</c:v>
                </c:pt>
                <c:pt idx="1">
                  <c:v>254.88</c:v>
                </c:pt>
                <c:pt idx="2">
                  <c:v>276.12</c:v>
                </c:pt>
                <c:pt idx="3">
                  <c:v>153.35999999999999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67-4521-8318-6AAE7A00E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92872"/>
        <c:axId val="816389920"/>
      </c:scatterChart>
      <c:valAx>
        <c:axId val="816392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89920"/>
        <c:crosses val="autoZero"/>
        <c:crossBetween val="midCat"/>
      </c:valAx>
      <c:valAx>
        <c:axId val="8163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92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'gradient descent(2)'!$I$14</c:f>
              <c:strCache>
                <c:ptCount val="1"/>
                <c:pt idx="0">
                  <c:v> price$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descent(2)'!$I$15:$I$18</c:f>
              <c:numCache>
                <c:formatCode>General</c:formatCode>
                <c:ptCount val="4"/>
                <c:pt idx="0">
                  <c:v>460</c:v>
                </c:pt>
                <c:pt idx="1">
                  <c:v>232</c:v>
                </c:pt>
                <c:pt idx="2">
                  <c:v>315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7-4716-A5BA-76B7A8F7BCF2}"/>
            </c:ext>
          </c:extLst>
        </c:ser>
        <c:ser>
          <c:idx val="1"/>
          <c:order val="1"/>
          <c:tx>
            <c:v>predicción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descent(2)'!$J$15:$J$18</c:f>
              <c:numCache>
                <c:formatCode>0.00</c:formatCode>
                <c:ptCount val="4"/>
                <c:pt idx="0">
                  <c:v>382.47</c:v>
                </c:pt>
                <c:pt idx="1">
                  <c:v>269.04000000000002</c:v>
                </c:pt>
                <c:pt idx="2">
                  <c:v>291.45999999999998</c:v>
                </c:pt>
                <c:pt idx="3">
                  <c:v>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47-4716-A5BA-76B7A8F7B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92872"/>
        <c:axId val="816389920"/>
      </c:scatterChart>
      <c:valAx>
        <c:axId val="8163928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16389920"/>
        <c:crosses val="autoZero"/>
        <c:crossBetween val="midCat"/>
      </c:valAx>
      <c:valAx>
        <c:axId val="8163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92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'gradient descent(2)'!$I$14</c:f>
              <c:strCache>
                <c:ptCount val="1"/>
                <c:pt idx="0">
                  <c:v> price$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descent(2)'!$I$15:$I$18</c:f>
              <c:numCache>
                <c:formatCode>General</c:formatCode>
                <c:ptCount val="4"/>
                <c:pt idx="0">
                  <c:v>460</c:v>
                </c:pt>
                <c:pt idx="1">
                  <c:v>232</c:v>
                </c:pt>
                <c:pt idx="2">
                  <c:v>315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3D-458A-BD57-D822E9605360}"/>
            </c:ext>
          </c:extLst>
        </c:ser>
        <c:ser>
          <c:idx val="1"/>
          <c:order val="1"/>
          <c:tx>
            <c:v>predicción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descent(2)'!$J$28:$J$31</c:f>
              <c:numCache>
                <c:formatCode>0.00</c:formatCode>
                <c:ptCount val="4"/>
                <c:pt idx="0">
                  <c:v>383.36643754240004</c:v>
                </c:pt>
                <c:pt idx="1">
                  <c:v>269.67057909947505</c:v>
                </c:pt>
                <c:pt idx="2">
                  <c:v>292.143127334425</c:v>
                </c:pt>
                <c:pt idx="3">
                  <c:v>152.356259500075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3D-458A-BD57-D822E960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92872"/>
        <c:axId val="816389920"/>
      </c:scatterChart>
      <c:valAx>
        <c:axId val="816392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89920"/>
        <c:crosses val="autoZero"/>
        <c:crossBetween val="midCat"/>
      </c:valAx>
      <c:valAx>
        <c:axId val="8163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92872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'gradient descent(2)'!$I$14</c:f>
              <c:strCache>
                <c:ptCount val="1"/>
                <c:pt idx="0">
                  <c:v> price$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descent(2)'!$I$15:$I$18</c:f>
              <c:numCache>
                <c:formatCode>General</c:formatCode>
                <c:ptCount val="4"/>
                <c:pt idx="0">
                  <c:v>460</c:v>
                </c:pt>
                <c:pt idx="1">
                  <c:v>232</c:v>
                </c:pt>
                <c:pt idx="2">
                  <c:v>315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63-4947-9391-0CD76DA830AB}"/>
            </c:ext>
          </c:extLst>
        </c:ser>
        <c:ser>
          <c:idx val="3"/>
          <c:order val="1"/>
          <c:tx>
            <c:v>predicción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'gradient descent(2)'!$H$15:$H$18</c:f>
              <c:numCache>
                <c:formatCode>General</c:formatCode>
                <c:ptCount val="4"/>
                <c:pt idx="0">
                  <c:v>2013</c:v>
                </c:pt>
                <c:pt idx="1">
                  <c:v>1416</c:v>
                </c:pt>
                <c:pt idx="2">
                  <c:v>1534</c:v>
                </c:pt>
                <c:pt idx="3">
                  <c:v>800</c:v>
                </c:pt>
              </c:numCache>
            </c:numRef>
          </c:xVal>
          <c:yVal>
            <c:numRef>
              <c:f>'gradient descent(2)'!$J$41:$J$44</c:f>
              <c:numCache>
                <c:formatCode>0.00</c:formatCode>
                <c:ptCount val="4"/>
                <c:pt idx="0">
                  <c:v>384.24259232334458</c:v>
                </c:pt>
                <c:pt idx="1">
                  <c:v>270.28689074040489</c:v>
                </c:pt>
                <c:pt idx="2">
                  <c:v>292.81079825596083</c:v>
                </c:pt>
                <c:pt idx="3">
                  <c:v>152.70445828631645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3-4947-9391-0CD76DA8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92872"/>
        <c:axId val="816389920"/>
      </c:scatterChart>
      <c:valAx>
        <c:axId val="816392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89920"/>
        <c:crosses val="autoZero"/>
        <c:crossBetween val="midCat"/>
      </c:valAx>
      <c:valAx>
        <c:axId val="8163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6392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2</xdr:row>
      <xdr:rowOff>7620</xdr:rowOff>
    </xdr:from>
    <xdr:to>
      <xdr:col>12</xdr:col>
      <xdr:colOff>670560</xdr:colOff>
      <xdr:row>16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04C02A-8B98-4358-AE87-D2B7F4708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17</xdr:row>
      <xdr:rowOff>9924</xdr:rowOff>
    </xdr:from>
    <xdr:to>
      <xdr:col>3</xdr:col>
      <xdr:colOff>695325</xdr:colOff>
      <xdr:row>20</xdr:row>
      <xdr:rowOff>8493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A67503B-25FE-45EB-8B15-50ADAB336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181749"/>
          <a:ext cx="3895725" cy="541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91440</xdr:rowOff>
    </xdr:from>
    <xdr:to>
      <xdr:col>3</xdr:col>
      <xdr:colOff>1752600</xdr:colOff>
      <xdr:row>21</xdr:row>
      <xdr:rowOff>121920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6D973AD-1A90-4B54-BF90-3182ED6BD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739140</xdr:colOff>
      <xdr:row>2</xdr:row>
      <xdr:rowOff>144781</xdr:rowOff>
    </xdr:from>
    <xdr:to>
      <xdr:col>10</xdr:col>
      <xdr:colOff>459181</xdr:colOff>
      <xdr:row>10</xdr:row>
      <xdr:rowOff>91441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CFE0AED-9979-4820-BD41-943317DBD2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8446"/>
        <a:stretch/>
      </xdr:blipFill>
      <xdr:spPr>
        <a:xfrm>
          <a:off x="5113020" y="144781"/>
          <a:ext cx="2547061" cy="140208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25</xdr:row>
      <xdr:rowOff>99060</xdr:rowOff>
    </xdr:from>
    <xdr:to>
      <xdr:col>3</xdr:col>
      <xdr:colOff>1699260</xdr:colOff>
      <xdr:row>34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F054923-D916-4281-9FE0-BC3A876BF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670560</xdr:colOff>
      <xdr:row>37</xdr:row>
      <xdr:rowOff>175260</xdr:rowOff>
    </xdr:from>
    <xdr:to>
      <xdr:col>3</xdr:col>
      <xdr:colOff>1722120</xdr:colOff>
      <xdr:row>48</xdr:row>
      <xdr:rowOff>15240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1568ECF-B77F-4D3E-BBA1-131770073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68580</xdr:colOff>
      <xdr:row>3</xdr:row>
      <xdr:rowOff>76200</xdr:rowOff>
    </xdr:from>
    <xdr:to>
      <xdr:col>3</xdr:col>
      <xdr:colOff>1446533</xdr:colOff>
      <xdr:row>9</xdr:row>
      <xdr:rowOff>171553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741193-6798-4DD9-B88F-FA22BB6AB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1060" y="259080"/>
          <a:ext cx="2962913" cy="1188823"/>
        </a:xfrm>
        <a:prstGeom prst="rect">
          <a:avLst/>
        </a:prstGeom>
      </xdr:spPr>
    </xdr:pic>
    <xdr:clientData/>
  </xdr:twoCellAnchor>
  <xdr:twoCellAnchor editAs="oneCell">
    <xdr:from>
      <xdr:col>3</xdr:col>
      <xdr:colOff>274320</xdr:colOff>
      <xdr:row>0</xdr:row>
      <xdr:rowOff>53340</xdr:rowOff>
    </xdr:from>
    <xdr:to>
      <xdr:col>5</xdr:col>
      <xdr:colOff>457200</xdr:colOff>
      <xdr:row>1</xdr:row>
      <xdr:rowOff>171429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FCCBC8C-9ADD-46B5-919A-77053BBE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51760" y="53340"/>
          <a:ext cx="2179320" cy="310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634785</xdr:colOff>
      <xdr:row>9</xdr:row>
      <xdr:rowOff>114300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5967C0A4-48BA-4FE3-BE05-EEE1442CF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48640"/>
          <a:ext cx="3012225" cy="1211580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11</xdr:row>
      <xdr:rowOff>137160</xdr:rowOff>
    </xdr:from>
    <xdr:to>
      <xdr:col>6</xdr:col>
      <xdr:colOff>377928</xdr:colOff>
      <xdr:row>24</xdr:row>
      <xdr:rowOff>171028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76CA-CE5E-45C4-AA54-8D6154263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2148840"/>
          <a:ext cx="4485108" cy="241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F3FD-E186-41C3-8BA5-69304A918D3D}">
  <dimension ref="A3:G16"/>
  <sheetViews>
    <sheetView workbookViewId="0">
      <selection activeCell="K20" sqref="K20"/>
    </sheetView>
  </sheetViews>
  <sheetFormatPr baseColWidth="10" defaultRowHeight="14.4" x14ac:dyDescent="0.3"/>
  <cols>
    <col min="1" max="1" width="24.5546875" bestFit="1" customWidth="1"/>
  </cols>
  <sheetData>
    <row r="3" spans="1:7" x14ac:dyDescent="0.3">
      <c r="C3" s="25" t="s">
        <v>5</v>
      </c>
      <c r="D3" s="25" t="s">
        <v>6</v>
      </c>
    </row>
    <row r="4" spans="1:7" ht="15.6" x14ac:dyDescent="0.35">
      <c r="C4" s="26" t="s">
        <v>0</v>
      </c>
      <c r="D4" s="26" t="s">
        <v>1</v>
      </c>
      <c r="E4" s="8" t="s">
        <v>18</v>
      </c>
      <c r="F4" s="8" t="s">
        <v>19</v>
      </c>
      <c r="G4" s="8" t="s">
        <v>20</v>
      </c>
    </row>
    <row r="5" spans="1:7" x14ac:dyDescent="0.3">
      <c r="C5" s="26">
        <v>2104</v>
      </c>
      <c r="D5" s="26">
        <v>460</v>
      </c>
      <c r="E5" s="1">
        <f>C5*$C$13+$C$12</f>
        <v>378.71999999999997</v>
      </c>
      <c r="F5" s="1">
        <f>E5-D5</f>
        <v>-81.28000000000003</v>
      </c>
      <c r="G5" s="1">
        <f>F5^2</f>
        <v>6606.4384000000045</v>
      </c>
    </row>
    <row r="6" spans="1:7" x14ac:dyDescent="0.3">
      <c r="C6" s="26">
        <v>1416</v>
      </c>
      <c r="D6" s="26">
        <v>232</v>
      </c>
      <c r="E6" s="1">
        <f t="shared" ref="E6:E8" si="0">C6*$C$13+$C$12</f>
        <v>254.88</v>
      </c>
      <c r="F6" s="1">
        <f t="shared" ref="F6:F8" si="1">E6-D6</f>
        <v>22.879999999999995</v>
      </c>
      <c r="G6" s="1">
        <f t="shared" ref="G6:G8" si="2">F6^2</f>
        <v>523.49439999999981</v>
      </c>
    </row>
    <row r="7" spans="1:7" x14ac:dyDescent="0.3">
      <c r="C7" s="26">
        <v>1534</v>
      </c>
      <c r="D7" s="26">
        <v>315</v>
      </c>
      <c r="E7" s="1">
        <f t="shared" si="0"/>
        <v>276.12</v>
      </c>
      <c r="F7" s="1">
        <f t="shared" si="1"/>
        <v>-38.879999999999995</v>
      </c>
      <c r="G7" s="1">
        <f t="shared" si="2"/>
        <v>1511.6543999999997</v>
      </c>
    </row>
    <row r="8" spans="1:7" x14ac:dyDescent="0.3">
      <c r="C8" s="26">
        <v>852</v>
      </c>
      <c r="D8" s="26">
        <v>178</v>
      </c>
      <c r="E8" s="1">
        <f t="shared" si="0"/>
        <v>153.35999999999999</v>
      </c>
      <c r="F8" s="1">
        <f t="shared" si="1"/>
        <v>-24.640000000000015</v>
      </c>
      <c r="G8" s="1">
        <f t="shared" si="2"/>
        <v>607.12960000000078</v>
      </c>
    </row>
    <row r="9" spans="1:7" x14ac:dyDescent="0.3">
      <c r="F9" s="1" t="s">
        <v>11</v>
      </c>
      <c r="G9" s="1">
        <f>SUM(G5:G8)</f>
        <v>9248.7168000000038</v>
      </c>
    </row>
    <row r="10" spans="1:7" ht="15.6" x14ac:dyDescent="0.35">
      <c r="A10" t="s">
        <v>3</v>
      </c>
      <c r="B10" t="s">
        <v>2</v>
      </c>
      <c r="C10">
        <f>COUNT(C5:C8)</f>
        <v>4</v>
      </c>
      <c r="F10" s="1" t="s">
        <v>12</v>
      </c>
      <c r="G10" s="2">
        <f>G9/(2*C10)</f>
        <v>1156.0896000000005</v>
      </c>
    </row>
    <row r="11" spans="1:7" ht="15.6" x14ac:dyDescent="0.35">
      <c r="A11" t="s">
        <v>4</v>
      </c>
      <c r="C11" t="s">
        <v>9</v>
      </c>
    </row>
    <row r="12" spans="1:7" ht="15.6" x14ac:dyDescent="0.35">
      <c r="B12" s="3" t="s">
        <v>7</v>
      </c>
      <c r="C12" s="4">
        <v>0</v>
      </c>
    </row>
    <row r="13" spans="1:7" ht="15.6" x14ac:dyDescent="0.35">
      <c r="B13" s="3" t="s">
        <v>8</v>
      </c>
      <c r="C13" s="4">
        <v>0.18</v>
      </c>
    </row>
    <row r="16" spans="1:7" x14ac:dyDescent="0.3">
      <c r="A16" t="s">
        <v>28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1044-7304-44AA-AFF0-6EF95E6CD4D7}">
  <sheetPr>
    <pageSetUpPr fitToPage="1"/>
  </sheetPr>
  <dimension ref="B1:Q49"/>
  <sheetViews>
    <sheetView showGridLines="0" tabSelected="1" topLeftCell="B18" workbookViewId="0">
      <selection activeCell="T26" sqref="T26"/>
    </sheetView>
  </sheetViews>
  <sheetFormatPr baseColWidth="10" defaultRowHeight="14.4" x14ac:dyDescent="0.3"/>
  <cols>
    <col min="4" max="4" width="25.6640625" customWidth="1"/>
    <col min="5" max="5" width="3.44140625" customWidth="1"/>
    <col min="6" max="6" width="12.6640625" bestFit="1" customWidth="1"/>
    <col min="7" max="7" width="3" customWidth="1"/>
    <col min="8" max="8" width="12.6640625" bestFit="1" customWidth="1"/>
    <col min="9" max="10" width="6.44140625" bestFit="1" customWidth="1"/>
    <col min="11" max="11" width="7.21875" bestFit="1" customWidth="1"/>
    <col min="12" max="12" width="11.6640625" bestFit="1" customWidth="1"/>
    <col min="13" max="13" width="2.6640625" customWidth="1"/>
    <col min="14" max="14" width="7.44140625" bestFit="1" customWidth="1"/>
    <col min="15" max="15" width="8" bestFit="1" customWidth="1"/>
    <col min="16" max="16" width="12.6640625" bestFit="1" customWidth="1"/>
    <col min="17" max="17" width="14.44140625" customWidth="1"/>
  </cols>
  <sheetData>
    <row r="1" spans="2:17" x14ac:dyDescent="0.3">
      <c r="B1" t="s">
        <v>26</v>
      </c>
      <c r="H1" t="s">
        <v>27</v>
      </c>
    </row>
    <row r="3" spans="2:17" x14ac:dyDescent="0.3">
      <c r="B3" t="s">
        <v>25</v>
      </c>
    </row>
    <row r="12" spans="2:17" x14ac:dyDescent="0.3">
      <c r="B12" s="50" t="s">
        <v>13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24"/>
      <c r="N12" s="24"/>
    </row>
    <row r="13" spans="2:17" x14ac:dyDescent="0.3">
      <c r="H13" s="5" t="s">
        <v>5</v>
      </c>
      <c r="I13" s="5" t="s">
        <v>6</v>
      </c>
      <c r="J13" s="5"/>
      <c r="K13" s="5"/>
      <c r="L13" s="5"/>
      <c r="M13" s="5"/>
      <c r="N13" s="5"/>
      <c r="P13" s="8" t="s">
        <v>14</v>
      </c>
      <c r="Q13" s="8" t="s">
        <v>15</v>
      </c>
    </row>
    <row r="14" spans="2:17" ht="15.6" x14ac:dyDescent="0.35">
      <c r="E14" s="3" t="s">
        <v>7</v>
      </c>
      <c r="F14" s="4">
        <v>0</v>
      </c>
      <c r="H14" s="1" t="s">
        <v>0</v>
      </c>
      <c r="I14" s="1" t="s">
        <v>1</v>
      </c>
      <c r="J14" s="8" t="s">
        <v>18</v>
      </c>
      <c r="K14" s="8" t="s">
        <v>19</v>
      </c>
      <c r="L14" s="8" t="s">
        <v>20</v>
      </c>
      <c r="M14" s="27"/>
      <c r="N14" s="27"/>
      <c r="O14" s="1" t="s">
        <v>0</v>
      </c>
      <c r="P14" s="8" t="s">
        <v>10</v>
      </c>
      <c r="Q14" s="8" t="s">
        <v>16</v>
      </c>
    </row>
    <row r="15" spans="2:17" ht="16.2" thickBot="1" x14ac:dyDescent="0.4">
      <c r="E15" s="3" t="s">
        <v>8</v>
      </c>
      <c r="F15" s="4">
        <v>0.19</v>
      </c>
      <c r="H15" s="1">
        <v>2013</v>
      </c>
      <c r="I15" s="1">
        <v>460</v>
      </c>
      <c r="J15" s="18">
        <f>H15*$F$15+$F$14</f>
        <v>382.47</v>
      </c>
      <c r="K15" s="18">
        <f>J15-I15</f>
        <v>-77.529999999999973</v>
      </c>
      <c r="L15" s="18">
        <f>K15^2</f>
        <v>6010.900899999996</v>
      </c>
      <c r="M15" s="28"/>
      <c r="N15" s="28"/>
      <c r="O15" s="1">
        <f>H15</f>
        <v>2013</v>
      </c>
      <c r="P15" s="9">
        <f>K15</f>
        <v>-77.529999999999973</v>
      </c>
      <c r="Q15" s="9">
        <f>K15*H15</f>
        <v>-156067.88999999996</v>
      </c>
    </row>
    <row r="16" spans="2:17" ht="15" thickBot="1" x14ac:dyDescent="0.35">
      <c r="H16" s="1">
        <v>1416</v>
      </c>
      <c r="I16" s="17">
        <v>232</v>
      </c>
      <c r="J16" s="36">
        <f>H16*$F$15+$F$14</f>
        <v>269.04000000000002</v>
      </c>
      <c r="K16" s="37">
        <f t="shared" ref="K16:K18" si="0">J16-I16</f>
        <v>37.04000000000002</v>
      </c>
      <c r="L16" s="43">
        <f t="shared" ref="L16" si="1">K16^2</f>
        <v>1371.9616000000015</v>
      </c>
      <c r="M16" s="29"/>
      <c r="N16" s="29"/>
      <c r="O16" s="1">
        <f t="shared" ref="O16:O18" si="2">H16</f>
        <v>1416</v>
      </c>
      <c r="P16" s="38" t="s">
        <v>30</v>
      </c>
      <c r="Q16" s="39">
        <f t="shared" ref="Q16:Q18" si="3">K16*H16</f>
        <v>52448.640000000029</v>
      </c>
    </row>
    <row r="17" spans="2:17" x14ac:dyDescent="0.3">
      <c r="H17" s="1">
        <v>1534</v>
      </c>
      <c r="I17" s="1">
        <v>315</v>
      </c>
      <c r="J17" s="19">
        <f>H17*$F$15+$F$14</f>
        <v>291.45999999999998</v>
      </c>
      <c r="K17" s="19">
        <f t="shared" si="0"/>
        <v>-23.54000000000002</v>
      </c>
      <c r="L17" s="19">
        <f t="shared" ref="L17:L18" si="4">K17^2</f>
        <v>554.13160000000096</v>
      </c>
      <c r="M17" s="28"/>
      <c r="N17" s="28"/>
      <c r="O17" s="1">
        <f t="shared" si="2"/>
        <v>1534</v>
      </c>
      <c r="P17" s="20">
        <f t="shared" ref="P17:P18" si="5">K17</f>
        <v>-23.54000000000002</v>
      </c>
      <c r="Q17" s="20">
        <f t="shared" si="3"/>
        <v>-36110.36000000003</v>
      </c>
    </row>
    <row r="18" spans="2:17" x14ac:dyDescent="0.3">
      <c r="H18" s="1">
        <v>800</v>
      </c>
      <c r="I18" s="1">
        <v>200</v>
      </c>
      <c r="J18" s="12">
        <f>H18*$F$15+$F$14</f>
        <v>152</v>
      </c>
      <c r="K18" s="12">
        <f t="shared" si="0"/>
        <v>-48</v>
      </c>
      <c r="L18" s="12">
        <f t="shared" si="4"/>
        <v>2304</v>
      </c>
      <c r="M18" s="28"/>
      <c r="N18" s="28"/>
      <c r="O18" s="1">
        <f t="shared" si="2"/>
        <v>800</v>
      </c>
      <c r="P18" s="1">
        <f t="shared" si="5"/>
        <v>-48</v>
      </c>
      <c r="Q18" s="1">
        <f t="shared" si="3"/>
        <v>-38400</v>
      </c>
    </row>
    <row r="19" spans="2:17" ht="15" thickBot="1" x14ac:dyDescent="0.35">
      <c r="J19" s="12" t="s">
        <v>11</v>
      </c>
      <c r="K19" s="14">
        <f>SUM(K15:K18)</f>
        <v>-112.02999999999997</v>
      </c>
      <c r="L19" s="18">
        <f>SUM(L15:L18)</f>
        <v>10240.994099999998</v>
      </c>
      <c r="M19" s="28"/>
      <c r="N19" s="28"/>
      <c r="O19" t="s">
        <v>29</v>
      </c>
      <c r="P19" s="26">
        <f>(1/H20)*K19</f>
        <v>-28.007499999999993</v>
      </c>
      <c r="Q19" s="26">
        <f>(1/H20)*SUM(Q15:Q18)</f>
        <v>-44532.402499999989</v>
      </c>
    </row>
    <row r="20" spans="2:17" ht="16.2" thickBot="1" x14ac:dyDescent="0.4">
      <c r="F20" t="s">
        <v>3</v>
      </c>
      <c r="G20" t="s">
        <v>2</v>
      </c>
      <c r="H20">
        <f>COUNT(H15:H18)</f>
        <v>4</v>
      </c>
      <c r="K20" s="17" t="s">
        <v>12</v>
      </c>
      <c r="L20" s="70">
        <f>L19/(2*H20)</f>
        <v>1280.1242624999998</v>
      </c>
      <c r="M20" s="30"/>
      <c r="N20" s="30"/>
      <c r="P20" s="9" t="s">
        <v>17</v>
      </c>
      <c r="Q20" s="15">
        <v>1E-8</v>
      </c>
    </row>
    <row r="21" spans="2:17" ht="16.2" thickBot="1" x14ac:dyDescent="0.4">
      <c r="F21" t="s">
        <v>4</v>
      </c>
      <c r="H21" t="s">
        <v>9</v>
      </c>
      <c r="P21" s="51" t="s">
        <v>23</v>
      </c>
      <c r="Q21" s="52"/>
    </row>
    <row r="22" spans="2:17" ht="16.2" thickBot="1" x14ac:dyDescent="0.4">
      <c r="P22" s="32" t="s">
        <v>7</v>
      </c>
      <c r="Q22" s="67">
        <f>F14-Q20*P19</f>
        <v>2.8007499999999992E-7</v>
      </c>
    </row>
    <row r="23" spans="2:17" ht="16.2" thickBot="1" x14ac:dyDescent="0.4">
      <c r="P23" s="21" t="s">
        <v>8</v>
      </c>
      <c r="Q23" s="68">
        <f>F15-Q20*Q19</f>
        <v>0.190445324025</v>
      </c>
    </row>
    <row r="24" spans="2:17" x14ac:dyDescent="0.3">
      <c r="G24" s="6"/>
      <c r="H24" s="7"/>
    </row>
    <row r="25" spans="2:17" x14ac:dyDescent="0.3">
      <c r="B25" s="50" t="s">
        <v>21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24"/>
      <c r="N25" s="24"/>
    </row>
    <row r="26" spans="2:17" x14ac:dyDescent="0.3">
      <c r="H26" s="5" t="s">
        <v>5</v>
      </c>
      <c r="I26" s="5" t="s">
        <v>6</v>
      </c>
      <c r="J26" s="5"/>
      <c r="K26" s="5"/>
      <c r="L26" s="5"/>
      <c r="M26" s="5"/>
      <c r="N26" s="5"/>
      <c r="P26" s="8" t="s">
        <v>14</v>
      </c>
      <c r="Q26" s="8" t="s">
        <v>15</v>
      </c>
    </row>
    <row r="27" spans="2:17" ht="16.2" thickBot="1" x14ac:dyDescent="0.4">
      <c r="E27" s="3" t="s">
        <v>7</v>
      </c>
      <c r="F27" s="34">
        <f>Q22</f>
        <v>2.8007499999999992E-7</v>
      </c>
      <c r="H27" s="1" t="s">
        <v>0</v>
      </c>
      <c r="I27" s="1" t="s">
        <v>1</v>
      </c>
      <c r="J27" s="8" t="s">
        <v>18</v>
      </c>
      <c r="K27" s="8" t="s">
        <v>19</v>
      </c>
      <c r="L27" s="8" t="s">
        <v>20</v>
      </c>
      <c r="M27" s="27"/>
      <c r="N27" s="27"/>
      <c r="P27" s="8" t="s">
        <v>10</v>
      </c>
      <c r="Q27" s="8" t="s">
        <v>16</v>
      </c>
    </row>
    <row r="28" spans="2:17" ht="16.2" thickBot="1" x14ac:dyDescent="0.4">
      <c r="E28" s="22" t="s">
        <v>8</v>
      </c>
      <c r="F28" s="40">
        <f>Q23</f>
        <v>0.190445324025</v>
      </c>
      <c r="H28" s="1">
        <f>H15</f>
        <v>2013</v>
      </c>
      <c r="I28" s="1">
        <f>I15</f>
        <v>460</v>
      </c>
      <c r="J28" s="12">
        <f>H28*$F$28+$F$27</f>
        <v>383.36643754240004</v>
      </c>
      <c r="K28" s="12">
        <f>J28-I28</f>
        <v>-76.633562457599965</v>
      </c>
      <c r="L28" s="12">
        <f>K28^2</f>
        <v>5872.702894942875</v>
      </c>
      <c r="M28" s="28"/>
      <c r="N28" s="28"/>
      <c r="O28" s="1">
        <f>H28</f>
        <v>2013</v>
      </c>
      <c r="P28" s="12">
        <f>K28</f>
        <v>-76.633562457599965</v>
      </c>
      <c r="Q28" s="18">
        <f>K28*H28</f>
        <v>-154263.36122714874</v>
      </c>
    </row>
    <row r="29" spans="2:17" ht="15" thickBot="1" x14ac:dyDescent="0.35">
      <c r="H29" s="1">
        <f t="shared" ref="H29:I29" si="6">H16</f>
        <v>1416</v>
      </c>
      <c r="I29" s="1">
        <f t="shared" si="6"/>
        <v>232</v>
      </c>
      <c r="J29" s="12">
        <f>H29*$F$28+$F$27</f>
        <v>269.67057909947505</v>
      </c>
      <c r="K29" s="12">
        <f t="shared" ref="K29:K31" si="7">J29-I29</f>
        <v>37.670579099475049</v>
      </c>
      <c r="L29" s="12">
        <f t="shared" ref="L29:L31" si="8">K29^2</f>
        <v>1419.0725296898063</v>
      </c>
      <c r="M29" s="28"/>
      <c r="N29" s="28"/>
      <c r="O29" s="1">
        <f t="shared" ref="O29:O31" si="9">H29</f>
        <v>1416</v>
      </c>
      <c r="P29" s="23">
        <f t="shared" ref="P29:P31" si="10">K29</f>
        <v>37.670579099475049</v>
      </c>
      <c r="Q29" s="71">
        <f t="shared" ref="Q29:Q31" si="11">K29*H29</f>
        <v>53341.540004856666</v>
      </c>
    </row>
    <row r="30" spans="2:17" x14ac:dyDescent="0.3">
      <c r="H30" s="1">
        <f t="shared" ref="H30:I30" si="12">H17</f>
        <v>1534</v>
      </c>
      <c r="I30" s="1">
        <f t="shared" si="12"/>
        <v>315</v>
      </c>
      <c r="J30" s="12">
        <f>H30*$F$28+$F$27</f>
        <v>292.143127334425</v>
      </c>
      <c r="K30" s="12">
        <f t="shared" si="7"/>
        <v>-22.856872665574997</v>
      </c>
      <c r="L30" s="12">
        <f t="shared" si="8"/>
        <v>522.43662805030942</v>
      </c>
      <c r="M30" s="28"/>
      <c r="N30" s="28"/>
      <c r="O30" s="1">
        <f t="shared" si="9"/>
        <v>1534</v>
      </c>
      <c r="P30" s="12">
        <f t="shared" si="10"/>
        <v>-22.856872665574997</v>
      </c>
      <c r="Q30" s="19">
        <f t="shared" si="11"/>
        <v>-35062.442668992044</v>
      </c>
    </row>
    <row r="31" spans="2:17" ht="15" thickBot="1" x14ac:dyDescent="0.35">
      <c r="H31" s="1">
        <f t="shared" ref="H31:I31" si="13">H18</f>
        <v>800</v>
      </c>
      <c r="I31" s="1">
        <f t="shared" si="13"/>
        <v>200</v>
      </c>
      <c r="J31" s="12">
        <f>H31*$F$28+$F$27</f>
        <v>152.356259500075</v>
      </c>
      <c r="K31" s="12">
        <f t="shared" si="7"/>
        <v>-47.643740499925002</v>
      </c>
      <c r="L31" s="12">
        <f t="shared" si="8"/>
        <v>2269.926008824194</v>
      </c>
      <c r="M31" s="28"/>
      <c r="N31" s="28"/>
      <c r="O31" s="1">
        <f t="shared" si="9"/>
        <v>800</v>
      </c>
      <c r="P31" s="12">
        <f t="shared" si="10"/>
        <v>-47.643740499925002</v>
      </c>
      <c r="Q31" s="12">
        <f t="shared" si="11"/>
        <v>-38114.992399940005</v>
      </c>
    </row>
    <row r="32" spans="2:17" ht="15" thickBot="1" x14ac:dyDescent="0.35">
      <c r="J32" s="12" t="s">
        <v>11</v>
      </c>
      <c r="K32" s="14">
        <f>SUM(K28:K31)</f>
        <v>-109.46359652362491</v>
      </c>
      <c r="L32" s="12">
        <f>SUM(L28:L31)</f>
        <v>10084.138061507185</v>
      </c>
      <c r="M32" s="28"/>
      <c r="N32" s="28"/>
      <c r="O32" t="s">
        <v>29</v>
      </c>
      <c r="P32" s="38">
        <f>K32/H34</f>
        <v>-27.365899130906229</v>
      </c>
      <c r="Q32" s="43">
        <f>SUM(Q28:Q31)/(H34)</f>
        <v>-43524.814072806032</v>
      </c>
    </row>
    <row r="33" spans="2:17" ht="16.2" thickBot="1" x14ac:dyDescent="0.4">
      <c r="J33" s="13"/>
      <c r="K33" s="1" t="s">
        <v>12</v>
      </c>
      <c r="L33" s="49">
        <f>L32/(2*H34)</f>
        <v>1260.5172576883981</v>
      </c>
      <c r="M33" s="28"/>
      <c r="N33" s="28"/>
      <c r="P33" s="42" t="s">
        <v>17</v>
      </c>
      <c r="Q33" s="42">
        <f>Q20</f>
        <v>1E-8</v>
      </c>
    </row>
    <row r="34" spans="2:17" x14ac:dyDescent="0.3">
      <c r="F34" t="s">
        <v>3</v>
      </c>
      <c r="G34" t="s">
        <v>2</v>
      </c>
      <c r="H34">
        <f>COUNT(H28:H31)</f>
        <v>4</v>
      </c>
      <c r="M34" s="31"/>
      <c r="N34" s="31"/>
      <c r="P34" s="51" t="s">
        <v>22</v>
      </c>
      <c r="Q34" s="53"/>
    </row>
    <row r="35" spans="2:17" ht="16.2" thickBot="1" x14ac:dyDescent="0.4">
      <c r="F35" t="s">
        <v>4</v>
      </c>
      <c r="H35" t="s">
        <v>9</v>
      </c>
      <c r="P35" s="10" t="s">
        <v>7</v>
      </c>
      <c r="Q35" s="69">
        <f>F27-Q33*P32</f>
        <v>5.5373399130906225E-7</v>
      </c>
    </row>
    <row r="36" spans="2:17" ht="16.2" thickBot="1" x14ac:dyDescent="0.4">
      <c r="P36" s="21" t="s">
        <v>8</v>
      </c>
      <c r="Q36" s="41">
        <f>F28-Q33*Q32</f>
        <v>0.19088057216572807</v>
      </c>
    </row>
    <row r="38" spans="2:17" x14ac:dyDescent="0.3">
      <c r="B38" s="50" t="s">
        <v>22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24"/>
      <c r="N38" s="24"/>
    </row>
    <row r="39" spans="2:17" x14ac:dyDescent="0.3">
      <c r="H39" s="5" t="s">
        <v>5</v>
      </c>
      <c r="I39" s="5" t="s">
        <v>6</v>
      </c>
      <c r="J39" s="5"/>
      <c r="K39" s="5"/>
      <c r="L39" s="5"/>
      <c r="M39" s="5"/>
      <c r="N39" s="5"/>
      <c r="P39" s="8" t="s">
        <v>14</v>
      </c>
      <c r="Q39" s="8" t="s">
        <v>15</v>
      </c>
    </row>
    <row r="40" spans="2:17" ht="15.6" x14ac:dyDescent="0.35">
      <c r="E40" s="3" t="s">
        <v>7</v>
      </c>
      <c r="F40" s="16">
        <f>Q35</f>
        <v>5.5373399130906225E-7</v>
      </c>
      <c r="H40" s="1" t="s">
        <v>0</v>
      </c>
      <c r="I40" s="1" t="s">
        <v>1</v>
      </c>
      <c r="J40" s="8" t="s">
        <v>18</v>
      </c>
      <c r="K40" s="8" t="s">
        <v>19</v>
      </c>
      <c r="L40" s="8" t="s">
        <v>20</v>
      </c>
      <c r="M40" s="27"/>
      <c r="N40" s="27"/>
      <c r="O40" s="1" t="s">
        <v>0</v>
      </c>
      <c r="P40" s="8" t="s">
        <v>10</v>
      </c>
      <c r="Q40" s="8" t="s">
        <v>16</v>
      </c>
    </row>
    <row r="41" spans="2:17" ht="16.2" thickBot="1" x14ac:dyDescent="0.4">
      <c r="E41" s="3" t="s">
        <v>8</v>
      </c>
      <c r="F41" s="33">
        <f>Q36</f>
        <v>0.19088057216572807</v>
      </c>
      <c r="H41" s="1">
        <f>H28</f>
        <v>2013</v>
      </c>
      <c r="I41" s="1">
        <f>I28</f>
        <v>460</v>
      </c>
      <c r="J41" s="18">
        <f>H41*$F$41+$F$40</f>
        <v>384.24259232334458</v>
      </c>
      <c r="K41" s="18">
        <f>J41-I41</f>
        <v>-75.757407676655419</v>
      </c>
      <c r="L41" s="18">
        <f>K41^2</f>
        <v>5739.1848178869695</v>
      </c>
      <c r="M41" s="28"/>
      <c r="N41" s="28"/>
      <c r="O41" s="1">
        <f>H41</f>
        <v>2013</v>
      </c>
      <c r="P41" s="9">
        <f>K41</f>
        <v>-75.757407676655419</v>
      </c>
      <c r="Q41" s="9">
        <f>K41*H41</f>
        <v>-152499.66165310735</v>
      </c>
    </row>
    <row r="42" spans="2:17" ht="15" thickBot="1" x14ac:dyDescent="0.35">
      <c r="H42" s="1">
        <f t="shared" ref="H42:I44" si="14">H29</f>
        <v>1416</v>
      </c>
      <c r="I42" s="1">
        <f t="shared" si="14"/>
        <v>232</v>
      </c>
      <c r="J42" s="44">
        <f t="shared" ref="J42:J44" si="15">H42*$F$41+$F$40</f>
        <v>270.28689074040489</v>
      </c>
      <c r="K42" s="45">
        <f>J42-I42</f>
        <v>38.286890740404885</v>
      </c>
      <c r="L42" s="43">
        <f t="shared" ref="L42:L44" si="16">K42^2</f>
        <v>1465.8860025677013</v>
      </c>
      <c r="M42" s="54"/>
      <c r="N42" s="54"/>
      <c r="O42" s="55">
        <f>H42</f>
        <v>1416</v>
      </c>
      <c r="P42" s="46">
        <f>K42</f>
        <v>38.286890740404885</v>
      </c>
      <c r="Q42" s="47">
        <f>K42*H42</f>
        <v>54214.237288413315</v>
      </c>
    </row>
    <row r="43" spans="2:17" x14ac:dyDescent="0.3">
      <c r="H43" s="1">
        <f t="shared" si="14"/>
        <v>1534</v>
      </c>
      <c r="I43" s="1">
        <f t="shared" si="14"/>
        <v>315</v>
      </c>
      <c r="J43" s="56">
        <f t="shared" si="15"/>
        <v>292.81079825596083</v>
      </c>
      <c r="K43" s="56">
        <f>J43-I43</f>
        <v>-22.189201744039167</v>
      </c>
      <c r="L43" s="56">
        <f t="shared" si="16"/>
        <v>492.36067403767083</v>
      </c>
      <c r="M43" s="54"/>
      <c r="N43" s="54"/>
      <c r="O43" s="55">
        <f>H43</f>
        <v>1534</v>
      </c>
      <c r="P43" s="57">
        <f>K43</f>
        <v>-22.189201744039167</v>
      </c>
      <c r="Q43" s="57">
        <f>K43*H43</f>
        <v>-34038.235475356079</v>
      </c>
    </row>
    <row r="44" spans="2:17" x14ac:dyDescent="0.3">
      <c r="H44" s="1">
        <f t="shared" si="14"/>
        <v>800</v>
      </c>
      <c r="I44" s="1">
        <f t="shared" si="14"/>
        <v>200</v>
      </c>
      <c r="J44" s="58">
        <f t="shared" si="15"/>
        <v>152.70445828631645</v>
      </c>
      <c r="K44" s="58">
        <f>J44-I44</f>
        <v>-47.295541713683548</v>
      </c>
      <c r="L44" s="58">
        <f t="shared" si="16"/>
        <v>2236.8682659907804</v>
      </c>
      <c r="M44" s="54"/>
      <c r="N44" s="54"/>
      <c r="O44" s="55">
        <f>H44</f>
        <v>800</v>
      </c>
      <c r="P44" s="55">
        <f>K44</f>
        <v>-47.295541713683548</v>
      </c>
      <c r="Q44" s="55">
        <f>K44*H44</f>
        <v>-37836.433370946841</v>
      </c>
    </row>
    <row r="45" spans="2:17" ht="15" thickBot="1" x14ac:dyDescent="0.35">
      <c r="J45" s="58" t="s">
        <v>11</v>
      </c>
      <c r="K45" s="59">
        <f>SUM(K41:K44)</f>
        <v>-106.95526039397325</v>
      </c>
      <c r="L45" s="60">
        <f>SUM(L41:L44)</f>
        <v>9934.2997604831216</v>
      </c>
      <c r="M45" s="54"/>
      <c r="N45" s="54"/>
      <c r="O45" s="61" t="s">
        <v>29</v>
      </c>
      <c r="P45" s="55">
        <f>(1/H46)*K45</f>
        <v>-26.738815098493312</v>
      </c>
      <c r="Q45" s="55">
        <f>(1/H46)*SUM(Q41:Q44)</f>
        <v>-42540.023302749243</v>
      </c>
    </row>
    <row r="46" spans="2:17" ht="16.2" thickBot="1" x14ac:dyDescent="0.4">
      <c r="F46" t="s">
        <v>3</v>
      </c>
      <c r="G46" t="s">
        <v>2</v>
      </c>
      <c r="H46">
        <f>COUNT(H41:H44)</f>
        <v>4</v>
      </c>
      <c r="J46" s="61"/>
      <c r="K46" s="62" t="s">
        <v>31</v>
      </c>
      <c r="L46" s="72">
        <f>L45/(2*H46)</f>
        <v>1241.7874700603902</v>
      </c>
      <c r="M46" s="31"/>
      <c r="N46" s="31"/>
      <c r="O46" s="61"/>
      <c r="P46" s="63" t="s">
        <v>17</v>
      </c>
      <c r="Q46" s="35">
        <f>Q33</f>
        <v>1E-8</v>
      </c>
    </row>
    <row r="47" spans="2:17" ht="15.6" x14ac:dyDescent="0.35">
      <c r="F47" t="s">
        <v>4</v>
      </c>
      <c r="H47" t="s">
        <v>9</v>
      </c>
      <c r="J47" s="61"/>
      <c r="K47" s="61"/>
      <c r="L47" s="61"/>
      <c r="M47" s="61"/>
      <c r="N47" s="61"/>
      <c r="O47" s="61"/>
      <c r="P47" s="64" t="s">
        <v>24</v>
      </c>
      <c r="Q47" s="65"/>
    </row>
    <row r="48" spans="2:17" ht="15.6" x14ac:dyDescent="0.35">
      <c r="J48" s="61"/>
      <c r="K48" s="61"/>
      <c r="L48" s="61"/>
      <c r="M48" s="61"/>
      <c r="N48" s="61"/>
      <c r="O48" s="61"/>
      <c r="P48" s="10" t="s">
        <v>7</v>
      </c>
      <c r="Q48" s="66">
        <f>F40-Q46*P45</f>
        <v>8.2112214229399531E-7</v>
      </c>
    </row>
    <row r="49" spans="10:17" ht="16.2" thickBot="1" x14ac:dyDescent="0.4">
      <c r="J49" s="61"/>
      <c r="K49" s="61"/>
      <c r="L49" s="61"/>
      <c r="M49" s="61"/>
      <c r="N49" s="61"/>
      <c r="O49" s="61"/>
      <c r="P49" s="11" t="s">
        <v>8</v>
      </c>
      <c r="Q49" s="48">
        <f>F41-Q46*Q45</f>
        <v>0.19130597239875555</v>
      </c>
    </row>
  </sheetData>
  <mergeCells count="5">
    <mergeCell ref="B12:L12"/>
    <mergeCell ref="P21:Q21"/>
    <mergeCell ref="P34:Q34"/>
    <mergeCell ref="B38:L38"/>
    <mergeCell ref="B25:L25"/>
  </mergeCells>
  <pageMargins left="0.7" right="0.7" top="0.75" bottom="0.75" header="0.3" footer="0.3"/>
  <pageSetup paperSize="9" scale="66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B475-63A3-4BF8-8844-52A5C53B23BD}">
  <dimension ref="A1"/>
  <sheetViews>
    <sheetView workbookViewId="0">
      <selection activeCell="J20" sqref="J20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BB40F873D7CA4AAA443A89F227A504" ma:contentTypeVersion="10" ma:contentTypeDescription="Crear nuevo documento." ma:contentTypeScope="" ma:versionID="c47c083aada422594260028d0d6f8b29">
  <xsd:schema xmlns:xsd="http://www.w3.org/2001/XMLSchema" xmlns:xs="http://www.w3.org/2001/XMLSchema" xmlns:p="http://schemas.microsoft.com/office/2006/metadata/properties" xmlns:ns3="03cb8c1e-a8b6-4456-b297-b83df85101aa" targetNamespace="http://schemas.microsoft.com/office/2006/metadata/properties" ma:root="true" ma:fieldsID="2c30336c257defd21c4fd9677a515393" ns3:_="">
    <xsd:import namespace="03cb8c1e-a8b6-4456-b297-b83df85101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b8c1e-a8b6-4456-b297-b83df8510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9820E-8DD5-4B93-BAF2-23A50BFF1E6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3cb8c1e-a8b6-4456-b297-b83df85101aa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D73086-D8CB-4ED5-A8D8-48F1ACB81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b8c1e-a8b6-4456-b297-b83df8510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3A833A-CFCD-4820-BA61-40B73723ED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FIITING THE REGRESSION CURVE</vt:lpstr>
      <vt:lpstr>gradient descent(2)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moreno pascual</dc:creator>
  <cp:lastModifiedBy>User</cp:lastModifiedBy>
  <cp:lastPrinted>2019-04-27T05:35:35Z</cp:lastPrinted>
  <dcterms:created xsi:type="dcterms:W3CDTF">2019-04-25T11:44:08Z</dcterms:created>
  <dcterms:modified xsi:type="dcterms:W3CDTF">2020-10-04T20:58:36Z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0x01010054BB40F873D7CA4AAA443A89F227A504</vt:lpwstr>
  </property>
</Properties>
</file>